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ul/Desktop/Plaatsing op de site van de Zuiderkerk/"/>
    </mc:Choice>
  </mc:AlternateContent>
  <xr:revisionPtr revIDLastSave="0" documentId="8_{8C80A297-D37A-9C46-ACF2-7BC0D4F19226}" xr6:coauthVersionLast="47" xr6:coauthVersionMax="47" xr10:uidLastSave="{00000000-0000-0000-0000-000000000000}"/>
  <bookViews>
    <workbookView xWindow="9080" yWindow="500" windowWidth="36380" windowHeight="23540" activeTab="1" xr2:uid="{00000000-000D-0000-FFFF-FFFF00000000}"/>
  </bookViews>
  <sheets>
    <sheet name="2021" sheetId="1" r:id="rId1"/>
    <sheet name="gewelf 2021" sheetId="3" r:id="rId2"/>
  </sheets>
  <definedNames>
    <definedName name="_xlnm.Print_Area" localSheetId="0">'2021'!$A$1:$F$110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1" i="1" l="1"/>
  <c r="E98" i="1"/>
  <c r="E32" i="1"/>
  <c r="E13" i="1"/>
  <c r="E26" i="1"/>
  <c r="E33" i="1" s="1"/>
  <c r="E15" i="1" s="1"/>
  <c r="E28" i="1" l="1"/>
  <c r="E30" i="1" s="1"/>
  <c r="E35" i="1" s="1"/>
  <c r="B79" i="3" l="1"/>
  <c r="B72" i="3"/>
  <c r="B93" i="1"/>
  <c r="B81" i="3" l="1"/>
  <c r="B57" i="1"/>
  <c r="E53" i="1"/>
  <c r="E63" i="1" s="1"/>
  <c r="E93" i="1" s="1"/>
  <c r="E21" i="3" l="1"/>
  <c r="E10" i="3"/>
  <c r="E8" i="3"/>
  <c r="E18" i="3" l="1"/>
  <c r="E36" i="3" s="1"/>
  <c r="E44" i="3" s="1"/>
  <c r="E79" i="3" s="1"/>
  <c r="B28" i="3"/>
  <c r="B16" i="3"/>
  <c r="B8" i="3"/>
  <c r="B18" i="3" l="1"/>
  <c r="B30" i="3" s="1"/>
  <c r="B36" i="3" s="1"/>
  <c r="B57" i="3" s="1"/>
  <c r="B83" i="3" s="1"/>
  <c r="B49" i="1"/>
  <c r="B42" i="1"/>
  <c r="B50" i="1" l="1"/>
  <c r="B58" i="1" s="1"/>
  <c r="B63" i="1" s="1"/>
  <c r="B16" i="1"/>
  <c r="B78" i="1" l="1"/>
  <c r="B81" i="1"/>
  <c r="B35" i="1"/>
  <c r="B95" i="1" l="1"/>
  <c r="B106" i="1"/>
  <c r="B108" i="1" l="1"/>
  <c r="E16" i="1" s="1"/>
</calcChain>
</file>

<file path=xl/sharedStrings.xml><?xml version="1.0" encoding="utf-8"?>
<sst xmlns="http://schemas.openxmlformats.org/spreadsheetml/2006/main" count="171" uniqueCount="110">
  <si>
    <t>STICHTING VRIENDEN VAN DE ZUIDERKERK ENKHUIZEN</t>
  </si>
  <si>
    <t>Bank Rekening Courant</t>
  </si>
  <si>
    <t>Reservering legaat MD</t>
  </si>
  <si>
    <t>Bank InternetPlus</t>
  </si>
  <si>
    <t>Vermogen</t>
  </si>
  <si>
    <t>Ontvangsten</t>
  </si>
  <si>
    <t>Uitgaven</t>
  </si>
  <si>
    <t>Rente</t>
  </si>
  <si>
    <t>Drukwerk</t>
  </si>
  <si>
    <t>Secretariaat</t>
  </si>
  <si>
    <t xml:space="preserve">Uitgaven tbv Stichting </t>
  </si>
  <si>
    <t>diversen</t>
  </si>
  <si>
    <t>Balans per 31 december</t>
  </si>
  <si>
    <t>Bankkosten</t>
  </si>
  <si>
    <t>uitgaven gewelf</t>
  </si>
  <si>
    <t>reservering gewelf</t>
  </si>
  <si>
    <t>ontvangsten</t>
  </si>
  <si>
    <t>onderdeel van periodieke giften</t>
  </si>
  <si>
    <t>gemeente Enkhuizen</t>
  </si>
  <si>
    <t>Van Wagtendonkstichting</t>
  </si>
  <si>
    <t>totaal</t>
  </si>
  <si>
    <t>Subsidiereserve Zuiderkerk</t>
  </si>
  <si>
    <t>Reservering gewelf</t>
  </si>
  <si>
    <t>toegezegde periodieke giften</t>
  </si>
  <si>
    <t>nog niet ontvangen</t>
  </si>
  <si>
    <t xml:space="preserve">aansluiting vermogen </t>
  </si>
  <si>
    <t>toezegging St. vrienden vd Z'kerk</t>
  </si>
  <si>
    <t>diverse kleine giften</t>
  </si>
  <si>
    <t>Gift H. Müllerfonds</t>
  </si>
  <si>
    <t>betaling A.Verstraten</t>
  </si>
  <si>
    <t>betaling A. Bronkhorst</t>
  </si>
  <si>
    <t>protestantse gemeente Enkhuizen</t>
  </si>
  <si>
    <t>betaling A.Bronkhorst</t>
  </si>
  <si>
    <t>overige uitgaven</t>
  </si>
  <si>
    <t>eenmalige gift</t>
  </si>
  <si>
    <t>kosten avond december 2019</t>
  </si>
  <si>
    <t>gift plafond 18a H. Valkema</t>
  </si>
  <si>
    <t>1e fase</t>
  </si>
  <si>
    <t>2e fase</t>
  </si>
  <si>
    <t>3e fase                                        2019</t>
  </si>
  <si>
    <t>3e fase                                2019</t>
  </si>
  <si>
    <t>2e fase                                2018</t>
  </si>
  <si>
    <t>1e fase                                2017</t>
  </si>
  <si>
    <t>avond 2019, sponsorbord en folder</t>
  </si>
  <si>
    <t>gift 5b fam vd Geest</t>
  </si>
  <si>
    <t>St. de steunmast</t>
  </si>
  <si>
    <t>J.Lub</t>
  </si>
  <si>
    <t>periodieke gift</t>
  </si>
  <si>
    <t>betalingen A. Verstraten</t>
  </si>
  <si>
    <t>De Wit Beheer BV</t>
  </si>
  <si>
    <t>kosten cadeau's sponsoren</t>
  </si>
  <si>
    <t>Jacob van Wagtendonkstichting</t>
  </si>
  <si>
    <t>Prins Bernhardfonds (toezegging)</t>
  </si>
  <si>
    <t>pm</t>
  </si>
  <si>
    <t>Dinamofonds</t>
  </si>
  <si>
    <t>mw E Butterman (paneel 9a)</t>
  </si>
  <si>
    <t>fam Mazereeuw</t>
  </si>
  <si>
    <t>St. ondernemersfonds Enkhuizen</t>
  </si>
  <si>
    <t>mw M. van den Berg</t>
  </si>
  <si>
    <t>A.H. van der Herberg</t>
  </si>
  <si>
    <t>fam. Zoodsma (1e betaling paneel 20b)</t>
  </si>
  <si>
    <t>studenten HvA</t>
  </si>
  <si>
    <t>toezegging €  22.500</t>
  </si>
  <si>
    <t>St. de Steunmast</t>
  </si>
  <si>
    <t>diverse giften</t>
  </si>
  <si>
    <t>St. Ondernemingsfonds Enkhuizen</t>
  </si>
  <si>
    <t>diverse uitgaven</t>
  </si>
  <si>
    <t>vermogen per 31-12-2021</t>
  </si>
  <si>
    <t>af: reservering onderhoud Z'kerk</t>
  </si>
  <si>
    <t>fam. M.D. de Boer 21b</t>
  </si>
  <si>
    <t>fam. Langedlijk/ CJ Mazereeuw 7b</t>
  </si>
  <si>
    <t>Stichting Dioraphte</t>
  </si>
  <si>
    <t>M. van den Berg 21a</t>
  </si>
  <si>
    <t>Rotary</t>
  </si>
  <si>
    <t>Helpende handen</t>
  </si>
  <si>
    <t>fam. Zoodsma</t>
  </si>
  <si>
    <t>H. Valkema</t>
  </si>
  <si>
    <t>overlijden Jan de Boer</t>
  </si>
  <si>
    <t>periodieke toezeggingen</t>
  </si>
  <si>
    <t>M.Kisters</t>
  </si>
  <si>
    <t>A. Verstraten</t>
  </si>
  <si>
    <t>expositie Zuiderkerk</t>
  </si>
  <si>
    <t>saldo eind 2021</t>
  </si>
  <si>
    <t>saldo 2021</t>
  </si>
  <si>
    <t>saldo t/m 2020</t>
  </si>
  <si>
    <t>bijgewerkt t/m 31-12-2021</t>
  </si>
  <si>
    <t>AC Lub-Gramberg 9b</t>
  </si>
  <si>
    <t>TV t.b.v. expositie</t>
  </si>
  <si>
    <t xml:space="preserve">gift plafond 18a </t>
  </si>
  <si>
    <t>gift plafond  5b</t>
  </si>
  <si>
    <t>gift plafond</t>
  </si>
  <si>
    <t>gift plafond 2x</t>
  </si>
  <si>
    <t>periodieke gift gestopt door overlijden</t>
  </si>
  <si>
    <t>FINANCIEEL VERSLAG 2022</t>
  </si>
  <si>
    <t>Staat van ontvangsten en uitgaven 2022</t>
  </si>
  <si>
    <t>Donaties Vrienden 2022</t>
  </si>
  <si>
    <t>betaling M. Kisters</t>
  </si>
  <si>
    <t>diverse betalingen gewelf</t>
  </si>
  <si>
    <t>overige giften</t>
  </si>
  <si>
    <t>bij: exploitatiesaldo 2022</t>
  </si>
  <si>
    <t>vermogen per 31-12-2022</t>
  </si>
  <si>
    <t>31 december 2022</t>
  </si>
  <si>
    <t xml:space="preserve">Te betalen subsidie Zuiderkerk </t>
  </si>
  <si>
    <t>Donaties t.b.v. gewelf</t>
  </si>
  <si>
    <t>Diversen</t>
  </si>
  <si>
    <t>Subsidie onderhoud Z'kerk</t>
  </si>
  <si>
    <t>Uitgaven gewelf</t>
  </si>
  <si>
    <t>Mutatie reservering gewelf</t>
  </si>
  <si>
    <t>Mutatie subsidiereserve Zuiderkerk</t>
  </si>
  <si>
    <t>Exploitatiesaldo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</si>
</sst>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0_ ;\-0\ "/>
    <numFmt numFmtId="166" formatCode="#,##0_ ;\-#,##0\ "/>
    <numFmt numFmtId="167" formatCode="_-* #,##0_-;_-* #,##0\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0" xfId="0" applyFont="1"/>
    <xf numFmtId="0" fontId="7" fillId="0" borderId="2" xfId="0" applyFont="1" applyBorder="1"/>
    <xf numFmtId="0" fontId="6" fillId="0" borderId="2" xfId="0" applyFont="1" applyBorder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8" fillId="0" borderId="0" xfId="0" applyFont="1"/>
    <xf numFmtId="166" fontId="7" fillId="0" borderId="0" xfId="0" applyNumberFormat="1" applyFont="1"/>
    <xf numFmtId="0" fontId="9" fillId="0" borderId="0" xfId="0" applyFont="1"/>
    <xf numFmtId="164" fontId="8" fillId="0" borderId="0" xfId="0" applyNumberFormat="1" applyFont="1"/>
    <xf numFmtId="0" fontId="8" fillId="0" borderId="1" xfId="0" applyFont="1" applyBorder="1"/>
    <xf numFmtId="164" fontId="8" fillId="0" borderId="1" xfId="0" applyNumberFormat="1" applyFont="1" applyBorder="1"/>
    <xf numFmtId="0" fontId="8" fillId="0" borderId="2" xfId="0" applyFont="1" applyBorder="1"/>
    <xf numFmtId="0" fontId="8" fillId="0" borderId="3" xfId="0" applyFont="1" applyBorder="1"/>
    <xf numFmtId="165" fontId="9" fillId="0" borderId="0" xfId="0" applyNumberFormat="1" applyFont="1" applyAlignment="1">
      <alignment horizontal="center"/>
    </xf>
    <xf numFmtId="166" fontId="8" fillId="0" borderId="0" xfId="0" applyNumberFormat="1" applyFont="1"/>
    <xf numFmtId="166" fontId="8" fillId="0" borderId="1" xfId="0" applyNumberFormat="1" applyFont="1" applyBorder="1"/>
    <xf numFmtId="166" fontId="9" fillId="0" borderId="0" xfId="0" applyNumberFormat="1" applyFont="1"/>
    <xf numFmtId="0" fontId="9" fillId="2" borderId="0" xfId="0" applyFont="1" applyFill="1"/>
    <xf numFmtId="0" fontId="5" fillId="2" borderId="2" xfId="0" applyFont="1" applyFill="1" applyBorder="1"/>
    <xf numFmtId="0" fontId="8" fillId="2" borderId="0" xfId="0" applyFont="1" applyFill="1"/>
    <xf numFmtId="0" fontId="5" fillId="2" borderId="0" xfId="0" applyFont="1" applyFill="1"/>
    <xf numFmtId="3" fontId="8" fillId="0" borderId="0" xfId="0" applyNumberFormat="1" applyFont="1"/>
    <xf numFmtId="3" fontId="8" fillId="0" borderId="1" xfId="0" applyNumberFormat="1" applyFont="1" applyBorder="1"/>
    <xf numFmtId="3" fontId="9" fillId="0" borderId="0" xfId="0" applyNumberFormat="1" applyFont="1"/>
    <xf numFmtId="0" fontId="10" fillId="0" borderId="0" xfId="0" applyFont="1"/>
    <xf numFmtId="167" fontId="8" fillId="0" borderId="0" xfId="0" applyNumberFormat="1" applyFont="1"/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3" fillId="0" borderId="0" xfId="0" applyFont="1"/>
    <xf numFmtId="0" fontId="2" fillId="0" borderId="0" xfId="0" applyFont="1"/>
    <xf numFmtId="4" fontId="8" fillId="0" borderId="1" xfId="0" applyNumberFormat="1" applyFont="1" applyBorder="1"/>
    <xf numFmtId="166" fontId="1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49" fontId="9" fillId="0" borderId="0" xfId="0" applyNumberFormat="1" applyFont="1" applyAlignment="1">
      <alignment horizontal="right"/>
    </xf>
    <xf numFmtId="4" fontId="8" fillId="0" borderId="0" xfId="0" applyNumberFormat="1" applyFont="1"/>
    <xf numFmtId="4" fontId="7" fillId="0" borderId="0" xfId="0" applyNumberFormat="1" applyFont="1"/>
    <xf numFmtId="0" fontId="8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215900</xdr:colOff>
      <xdr:row>0</xdr:row>
      <xdr:rowOff>3302000</xdr:rowOff>
    </xdr:to>
    <xdr:pic>
      <xdr:nvPicPr>
        <xdr:cNvPr id="2" name="Picture 2" descr="C:\Stichting Vrienden Zuiderkerk\Logo zk hp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8400" cy="330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opLeftCell="A55" zoomScaleNormal="100" workbookViewId="0">
      <selection activeCell="G25" sqref="G25"/>
    </sheetView>
  </sheetViews>
  <sheetFormatPr baseColWidth="10" defaultColWidth="9.1640625" defaultRowHeight="13" x14ac:dyDescent="0.15"/>
  <cols>
    <col min="1" max="1" width="29.1640625" style="7" customWidth="1"/>
    <col min="2" max="2" width="12.6640625" style="7" customWidth="1"/>
    <col min="3" max="3" width="3.6640625" style="7" customWidth="1"/>
    <col min="4" max="4" width="31.5" style="7" customWidth="1"/>
    <col min="5" max="5" width="12.6640625" style="7" customWidth="1"/>
    <col min="6" max="6" width="4.6640625" style="7" customWidth="1"/>
    <col min="7" max="8" width="9.1640625" style="7"/>
    <col min="9" max="9" width="10.33203125" style="7" bestFit="1" customWidth="1"/>
    <col min="10" max="16384" width="9.1640625" style="7"/>
  </cols>
  <sheetData>
    <row r="1" spans="1:5" s="44" customFormat="1" ht="275" customHeight="1" x14ac:dyDescent="0.2">
      <c r="A1" s="43"/>
    </row>
    <row r="4" spans="1:5" x14ac:dyDescent="0.15">
      <c r="A4" s="9" t="s">
        <v>0</v>
      </c>
    </row>
    <row r="6" spans="1:5" x14ac:dyDescent="0.15">
      <c r="A6" s="1"/>
      <c r="B6" s="1"/>
      <c r="C6" s="1"/>
      <c r="D6" s="1"/>
    </row>
    <row r="7" spans="1:5" x14ac:dyDescent="0.15">
      <c r="A7" s="1" t="s">
        <v>93</v>
      </c>
      <c r="B7" s="1"/>
      <c r="C7" s="1"/>
      <c r="D7" s="40" t="s">
        <v>101</v>
      </c>
      <c r="E7" s="10"/>
    </row>
    <row r="8" spans="1:5" x14ac:dyDescent="0.15">
      <c r="E8" s="10"/>
    </row>
    <row r="9" spans="1:5" x14ac:dyDescent="0.15">
      <c r="A9" s="22" t="s">
        <v>12</v>
      </c>
      <c r="B9" s="22">
        <v>2022</v>
      </c>
      <c r="E9" s="10"/>
    </row>
    <row r="10" spans="1:5" x14ac:dyDescent="0.15">
      <c r="E10" s="10"/>
    </row>
    <row r="11" spans="1:5" x14ac:dyDescent="0.15">
      <c r="A11" s="7" t="s">
        <v>1</v>
      </c>
      <c r="B11" s="16">
        <v>43715</v>
      </c>
      <c r="D11" s="7" t="s">
        <v>2</v>
      </c>
      <c r="E11" s="16">
        <v>5000</v>
      </c>
    </row>
    <row r="12" spans="1:5" x14ac:dyDescent="0.15">
      <c r="A12" s="7" t="s">
        <v>3</v>
      </c>
      <c r="B12" s="16">
        <v>100000</v>
      </c>
      <c r="D12" s="7" t="s">
        <v>21</v>
      </c>
      <c r="E12" s="16">
        <v>30000</v>
      </c>
    </row>
    <row r="13" spans="1:5" x14ac:dyDescent="0.15">
      <c r="D13" s="7" t="s">
        <v>22</v>
      </c>
      <c r="E13" s="36">
        <f>58082+E31</f>
        <v>56013</v>
      </c>
    </row>
    <row r="14" spans="1:5" x14ac:dyDescent="0.15">
      <c r="B14" s="10"/>
      <c r="D14" s="37" t="s">
        <v>102</v>
      </c>
      <c r="E14" s="16">
        <v>0</v>
      </c>
    </row>
    <row r="15" spans="1:5" x14ac:dyDescent="0.15">
      <c r="B15" s="11"/>
      <c r="D15" s="7" t="s">
        <v>4</v>
      </c>
      <c r="E15" s="17">
        <f>50294+E33-1</f>
        <v>52702</v>
      </c>
    </row>
    <row r="16" spans="1:5" ht="15" customHeight="1" x14ac:dyDescent="0.15">
      <c r="A16" s="13"/>
      <c r="B16" s="23">
        <f>SUM(B11:B15)</f>
        <v>143715</v>
      </c>
      <c r="C16" s="23"/>
      <c r="D16" s="23"/>
      <c r="E16" s="23">
        <f>SUM(E11:E15)</f>
        <v>143715</v>
      </c>
    </row>
    <row r="17" spans="1:9" x14ac:dyDescent="0.15">
      <c r="E17" s="10"/>
    </row>
    <row r="18" spans="1:9" x14ac:dyDescent="0.15">
      <c r="A18" s="20" t="s">
        <v>94</v>
      </c>
      <c r="B18" s="21"/>
      <c r="E18" s="10"/>
    </row>
    <row r="19" spans="1:9" x14ac:dyDescent="0.15">
      <c r="A19" s="13"/>
    </row>
    <row r="20" spans="1:9" x14ac:dyDescent="0.15">
      <c r="A20" s="3" t="s">
        <v>5</v>
      </c>
      <c r="B20" s="4"/>
      <c r="D20" s="4" t="s">
        <v>6</v>
      </c>
    </row>
    <row r="21" spans="1:9" x14ac:dyDescent="0.15">
      <c r="A21" s="13"/>
      <c r="B21" s="10"/>
      <c r="E21" s="10"/>
    </row>
    <row r="22" spans="1:9" x14ac:dyDescent="0.15">
      <c r="A22" s="2" t="s">
        <v>7</v>
      </c>
      <c r="B22" s="10">
        <v>0</v>
      </c>
      <c r="D22" s="7" t="s">
        <v>13</v>
      </c>
      <c r="E22" s="41">
        <v>433</v>
      </c>
    </row>
    <row r="23" spans="1:9" x14ac:dyDescent="0.15">
      <c r="A23" s="2" t="s">
        <v>95</v>
      </c>
      <c r="B23" s="10">
        <v>3782</v>
      </c>
      <c r="D23" s="37" t="s">
        <v>104</v>
      </c>
      <c r="E23" s="41">
        <v>0</v>
      </c>
    </row>
    <row r="24" spans="1:9" x14ac:dyDescent="0.15">
      <c r="A24" s="2" t="s">
        <v>103</v>
      </c>
      <c r="B24" s="10">
        <v>6431</v>
      </c>
      <c r="D24" s="7" t="s">
        <v>8</v>
      </c>
      <c r="E24" s="41">
        <v>832</v>
      </c>
    </row>
    <row r="25" spans="1:9" x14ac:dyDescent="0.15">
      <c r="A25" s="2"/>
      <c r="B25" s="10">
        <v>0</v>
      </c>
      <c r="D25" s="7" t="s">
        <v>9</v>
      </c>
      <c r="E25" s="35">
        <v>108</v>
      </c>
    </row>
    <row r="26" spans="1:9" x14ac:dyDescent="0.15">
      <c r="A26" s="13"/>
      <c r="B26" s="10"/>
      <c r="D26" s="7" t="s">
        <v>10</v>
      </c>
      <c r="E26" s="41">
        <f>SUM(E22:E25)</f>
        <v>1373</v>
      </c>
    </row>
    <row r="27" spans="1:9" x14ac:dyDescent="0.15">
      <c r="A27" s="13"/>
      <c r="B27" s="10"/>
      <c r="D27" s="37" t="s">
        <v>105</v>
      </c>
      <c r="E27" s="35">
        <v>10000</v>
      </c>
    </row>
    <row r="28" spans="1:9" x14ac:dyDescent="0.15">
      <c r="A28" s="13"/>
      <c r="B28" s="10"/>
      <c r="E28" s="41">
        <f>SUM(E26:E27)</f>
        <v>11373</v>
      </c>
    </row>
    <row r="29" spans="1:9" x14ac:dyDescent="0.15">
      <c r="A29" s="13"/>
      <c r="B29" s="10"/>
      <c r="D29" s="37" t="s">
        <v>106</v>
      </c>
      <c r="E29" s="35">
        <v>8500</v>
      </c>
    </row>
    <row r="30" spans="1:9" x14ac:dyDescent="0.15">
      <c r="A30" s="13"/>
      <c r="B30" s="10"/>
      <c r="E30" s="41">
        <f>SUM(E28:E29)</f>
        <v>19873</v>
      </c>
      <c r="I30" s="10"/>
    </row>
    <row r="31" spans="1:9" x14ac:dyDescent="0.15">
      <c r="A31" s="13"/>
      <c r="B31" s="10"/>
      <c r="D31" s="37" t="s">
        <v>107</v>
      </c>
      <c r="E31" s="42">
        <v>-2069</v>
      </c>
      <c r="I31" s="10"/>
    </row>
    <row r="32" spans="1:9" x14ac:dyDescent="0.15">
      <c r="A32" s="13"/>
      <c r="B32" s="10"/>
      <c r="D32" s="37" t="s">
        <v>108</v>
      </c>
      <c r="E32" s="41">
        <f>-E27</f>
        <v>-10000</v>
      </c>
      <c r="I32" s="10"/>
    </row>
    <row r="33" spans="1:5" x14ac:dyDescent="0.15">
      <c r="A33" s="13"/>
      <c r="B33" s="10"/>
      <c r="D33" s="37" t="s">
        <v>109</v>
      </c>
      <c r="E33" s="41">
        <f>B23-E26</f>
        <v>2409</v>
      </c>
    </row>
    <row r="34" spans="1:5" x14ac:dyDescent="0.15">
      <c r="A34" s="13"/>
      <c r="B34" s="12"/>
      <c r="E34" s="11"/>
    </row>
    <row r="35" spans="1:5" x14ac:dyDescent="0.15">
      <c r="A35" s="13"/>
      <c r="B35" s="10">
        <f>SUM(B22:B33)</f>
        <v>10213</v>
      </c>
      <c r="E35" s="41">
        <f>SUM(E30:E33)</f>
        <v>10213</v>
      </c>
    </row>
    <row r="36" spans="1:5" x14ac:dyDescent="0.15">
      <c r="A36" s="14"/>
      <c r="B36" s="12"/>
      <c r="C36" s="11"/>
      <c r="D36" s="11"/>
      <c r="E36" s="12"/>
    </row>
    <row r="37" spans="1:5" x14ac:dyDescent="0.15">
      <c r="A37" s="19" t="s">
        <v>15</v>
      </c>
      <c r="B37" s="10"/>
      <c r="D37" s="30" t="s">
        <v>78</v>
      </c>
      <c r="E37" s="16">
        <v>4500</v>
      </c>
    </row>
    <row r="38" spans="1:5" x14ac:dyDescent="0.15">
      <c r="A38" s="9" t="s">
        <v>42</v>
      </c>
      <c r="B38" s="15"/>
      <c r="E38" s="10"/>
    </row>
    <row r="39" spans="1:5" x14ac:dyDescent="0.15">
      <c r="A39" s="7" t="s">
        <v>16</v>
      </c>
      <c r="B39" s="16">
        <v>2000</v>
      </c>
      <c r="D39" s="7" t="s">
        <v>17</v>
      </c>
      <c r="E39" s="16">
        <v>-2000</v>
      </c>
    </row>
    <row r="40" spans="1:5" x14ac:dyDescent="0.15">
      <c r="A40" s="7" t="s">
        <v>26</v>
      </c>
      <c r="B40" s="16">
        <v>5000</v>
      </c>
      <c r="E40" s="10"/>
    </row>
    <row r="41" spans="1:5" x14ac:dyDescent="0.15">
      <c r="A41" s="5" t="s">
        <v>14</v>
      </c>
      <c r="B41" s="17">
        <v>-3426</v>
      </c>
      <c r="E41" s="10"/>
    </row>
    <row r="42" spans="1:5" x14ac:dyDescent="0.15">
      <c r="B42" s="16">
        <f>SUM(B39:B41)</f>
        <v>3574</v>
      </c>
      <c r="E42" s="10"/>
    </row>
    <row r="43" spans="1:5" x14ac:dyDescent="0.15">
      <c r="A43" s="1" t="s">
        <v>41</v>
      </c>
      <c r="B43" s="8"/>
      <c r="D43" s="5"/>
      <c r="E43" s="10"/>
    </row>
    <row r="44" spans="1:5" x14ac:dyDescent="0.15">
      <c r="A44" s="7" t="s">
        <v>16</v>
      </c>
      <c r="B44" s="16">
        <v>400</v>
      </c>
      <c r="D44" s="7" t="s">
        <v>17</v>
      </c>
      <c r="E44" s="16">
        <v>-400</v>
      </c>
    </row>
    <row r="45" spans="1:5" x14ac:dyDescent="0.15">
      <c r="A45" s="7" t="s">
        <v>18</v>
      </c>
      <c r="B45" s="16">
        <v>15000</v>
      </c>
      <c r="D45" s="5"/>
      <c r="E45" s="6"/>
    </row>
    <row r="46" spans="1:5" x14ac:dyDescent="0.15">
      <c r="A46" s="7" t="s">
        <v>19</v>
      </c>
      <c r="B46" s="16">
        <v>5000</v>
      </c>
      <c r="D46" s="5"/>
      <c r="E46" s="6"/>
    </row>
    <row r="47" spans="1:5" x14ac:dyDescent="0.15">
      <c r="A47" s="7" t="s">
        <v>27</v>
      </c>
      <c r="B47" s="16">
        <v>150</v>
      </c>
      <c r="D47" s="5"/>
      <c r="E47" s="6"/>
    </row>
    <row r="48" spans="1:5" x14ac:dyDescent="0.15">
      <c r="A48" s="7" t="s">
        <v>14</v>
      </c>
      <c r="B48" s="17">
        <v>-3948</v>
      </c>
    </row>
    <row r="49" spans="1:5" x14ac:dyDescent="0.15">
      <c r="B49" s="16">
        <f>SUM(B44:B48)</f>
        <v>16602</v>
      </c>
      <c r="D49" s="5" t="s">
        <v>24</v>
      </c>
      <c r="E49" s="12"/>
    </row>
    <row r="50" spans="1:5" x14ac:dyDescent="0.15">
      <c r="A50" s="7" t="s">
        <v>20</v>
      </c>
      <c r="B50" s="18">
        <f>B49+B42</f>
        <v>20176</v>
      </c>
      <c r="D50" s="7" t="s">
        <v>23</v>
      </c>
      <c r="E50" s="16">
        <v>2100</v>
      </c>
    </row>
    <row r="51" spans="1:5" x14ac:dyDescent="0.15">
      <c r="A51" s="9">
        <v>2019</v>
      </c>
    </row>
    <row r="52" spans="1:5" x14ac:dyDescent="0.15">
      <c r="A52" s="7" t="s">
        <v>28</v>
      </c>
      <c r="B52" s="23">
        <v>5000</v>
      </c>
    </row>
    <row r="53" spans="1:5" x14ac:dyDescent="0.15">
      <c r="A53" s="7" t="s">
        <v>16</v>
      </c>
      <c r="B53" s="23">
        <v>700</v>
      </c>
      <c r="D53" s="7" t="s">
        <v>17</v>
      </c>
      <c r="E53" s="23">
        <f>-B53</f>
        <v>-700</v>
      </c>
    </row>
    <row r="54" spans="1:5" x14ac:dyDescent="0.15">
      <c r="A54" s="7" t="s">
        <v>31</v>
      </c>
      <c r="B54" s="23">
        <v>15000</v>
      </c>
    </row>
    <row r="55" spans="1:5" x14ac:dyDescent="0.15">
      <c r="A55" s="7" t="s">
        <v>29</v>
      </c>
      <c r="B55" s="23">
        <v>-31805.94</v>
      </c>
    </row>
    <row r="56" spans="1:5" x14ac:dyDescent="0.15">
      <c r="A56" s="7" t="s">
        <v>30</v>
      </c>
      <c r="B56" s="24">
        <v>-3146</v>
      </c>
    </row>
    <row r="57" spans="1:5" x14ac:dyDescent="0.15">
      <c r="B57" s="23">
        <f>SUM(B52:B56)</f>
        <v>-14251.939999999999</v>
      </c>
    </row>
    <row r="58" spans="1:5" x14ac:dyDescent="0.15">
      <c r="A58" s="7" t="s">
        <v>20</v>
      </c>
      <c r="B58" s="25">
        <f>B57+B50</f>
        <v>5924.0600000000013</v>
      </c>
    </row>
    <row r="59" spans="1:5" x14ac:dyDescent="0.15">
      <c r="A59" s="9" t="s">
        <v>40</v>
      </c>
    </row>
    <row r="60" spans="1:5" x14ac:dyDescent="0.15">
      <c r="A60" s="7" t="s">
        <v>35</v>
      </c>
      <c r="B60" s="7">
        <v>-217</v>
      </c>
    </row>
    <row r="61" spans="1:5" x14ac:dyDescent="0.15">
      <c r="A61" s="7" t="s">
        <v>27</v>
      </c>
      <c r="B61" s="7">
        <v>105</v>
      </c>
    </row>
    <row r="62" spans="1:5" x14ac:dyDescent="0.15">
      <c r="A62" s="34" t="s">
        <v>88</v>
      </c>
      <c r="B62" s="24">
        <v>3000</v>
      </c>
      <c r="D62" s="5" t="s">
        <v>24</v>
      </c>
      <c r="E62" s="12"/>
    </row>
    <row r="63" spans="1:5" x14ac:dyDescent="0.15">
      <c r="B63" s="25">
        <f>SUM(B58:B62)</f>
        <v>8812.0600000000013</v>
      </c>
      <c r="D63" s="7" t="s">
        <v>23</v>
      </c>
      <c r="E63" s="16">
        <f>SUM(E50:E62)</f>
        <v>1400</v>
      </c>
    </row>
    <row r="64" spans="1:5" x14ac:dyDescent="0.15">
      <c r="A64" s="9">
        <v>2020</v>
      </c>
      <c r="B64" s="25"/>
      <c r="E64" s="16"/>
    </row>
    <row r="65" spans="1:5" x14ac:dyDescent="0.15">
      <c r="A65" s="34" t="s">
        <v>89</v>
      </c>
      <c r="B65" s="23">
        <v>3000</v>
      </c>
      <c r="E65" s="16"/>
    </row>
    <row r="66" spans="1:5" x14ac:dyDescent="0.15">
      <c r="A66" s="7" t="s">
        <v>63</v>
      </c>
      <c r="B66" s="23">
        <v>2462</v>
      </c>
      <c r="E66" s="16"/>
    </row>
    <row r="67" spans="1:5" x14ac:dyDescent="0.15">
      <c r="A67" s="7" t="s">
        <v>64</v>
      </c>
      <c r="B67" s="23">
        <v>400</v>
      </c>
      <c r="E67" s="16">
        <v>-400</v>
      </c>
    </row>
    <row r="68" spans="1:5" x14ac:dyDescent="0.15">
      <c r="A68" s="34" t="s">
        <v>90</v>
      </c>
      <c r="B68" s="23">
        <v>3000</v>
      </c>
      <c r="E68" s="16"/>
    </row>
    <row r="69" spans="1:5" x14ac:dyDescent="0.15">
      <c r="A69" s="34" t="s">
        <v>90</v>
      </c>
      <c r="B69" s="23">
        <v>3000</v>
      </c>
      <c r="E69" s="16"/>
    </row>
    <row r="70" spans="1:5" x14ac:dyDescent="0.15">
      <c r="A70" s="7" t="s">
        <v>19</v>
      </c>
      <c r="B70" s="23">
        <v>6000</v>
      </c>
      <c r="E70" s="16"/>
    </row>
    <row r="71" spans="1:5" x14ac:dyDescent="0.15">
      <c r="A71" s="7" t="s">
        <v>54</v>
      </c>
      <c r="B71" s="23">
        <v>5000</v>
      </c>
      <c r="E71" s="16"/>
    </row>
    <row r="72" spans="1:5" x14ac:dyDescent="0.15">
      <c r="A72" s="34" t="s">
        <v>90</v>
      </c>
      <c r="B72" s="23">
        <v>3000</v>
      </c>
      <c r="E72" s="16"/>
    </row>
    <row r="73" spans="1:5" x14ac:dyDescent="0.15">
      <c r="A73" s="34" t="s">
        <v>90</v>
      </c>
      <c r="B73" s="23">
        <v>13000</v>
      </c>
      <c r="E73" s="16"/>
    </row>
    <row r="74" spans="1:5" x14ac:dyDescent="0.15">
      <c r="A74" s="7" t="s">
        <v>65</v>
      </c>
      <c r="B74" s="23">
        <v>15000</v>
      </c>
      <c r="E74" s="16"/>
    </row>
    <row r="75" spans="1:5" x14ac:dyDescent="0.15">
      <c r="A75" s="34" t="s">
        <v>90</v>
      </c>
      <c r="B75" s="23">
        <v>3000</v>
      </c>
      <c r="E75" s="16"/>
    </row>
    <row r="76" spans="1:5" x14ac:dyDescent="0.15">
      <c r="A76" s="34" t="s">
        <v>90</v>
      </c>
      <c r="B76" s="23">
        <v>1500</v>
      </c>
      <c r="E76" s="16"/>
    </row>
    <row r="77" spans="1:5" x14ac:dyDescent="0.15">
      <c r="A77" s="34" t="s">
        <v>90</v>
      </c>
      <c r="B77" s="24">
        <v>3000</v>
      </c>
      <c r="E77" s="16"/>
    </row>
    <row r="78" spans="1:5" x14ac:dyDescent="0.15">
      <c r="B78" s="23">
        <f>SUM(B64:B77)</f>
        <v>61362</v>
      </c>
      <c r="E78" s="16"/>
    </row>
    <row r="79" spans="1:5" x14ac:dyDescent="0.15">
      <c r="A79" s="7" t="s">
        <v>66</v>
      </c>
      <c r="B79" s="23">
        <v>-1158</v>
      </c>
      <c r="E79" s="16"/>
    </row>
    <row r="80" spans="1:5" x14ac:dyDescent="0.15">
      <c r="A80" s="7" t="s">
        <v>48</v>
      </c>
      <c r="B80" s="24">
        <v>-22349</v>
      </c>
    </row>
    <row r="81" spans="1:5" x14ac:dyDescent="0.15">
      <c r="B81" s="25">
        <f>B63+B78+B79+B80</f>
        <v>46667.06</v>
      </c>
    </row>
    <row r="82" spans="1:5" x14ac:dyDescent="0.15">
      <c r="A82" s="9">
        <v>2021</v>
      </c>
    </row>
    <row r="83" spans="1:5" x14ac:dyDescent="0.15">
      <c r="A83" s="34" t="s">
        <v>91</v>
      </c>
      <c r="B83" s="23">
        <v>6000</v>
      </c>
    </row>
    <row r="84" spans="1:5" x14ac:dyDescent="0.15">
      <c r="A84" s="34" t="s">
        <v>90</v>
      </c>
      <c r="B84" s="23">
        <v>3000</v>
      </c>
    </row>
    <row r="85" spans="1:5" x14ac:dyDescent="0.15">
      <c r="A85" s="30" t="s">
        <v>71</v>
      </c>
      <c r="B85" s="23">
        <v>13500</v>
      </c>
    </row>
    <row r="86" spans="1:5" x14ac:dyDescent="0.15">
      <c r="A86" s="37" t="s">
        <v>90</v>
      </c>
      <c r="B86" s="23">
        <v>3000</v>
      </c>
    </row>
    <row r="87" spans="1:5" x14ac:dyDescent="0.15">
      <c r="A87" s="37" t="s">
        <v>90</v>
      </c>
      <c r="B87" s="23">
        <v>3000</v>
      </c>
    </row>
    <row r="88" spans="1:5" x14ac:dyDescent="0.15">
      <c r="A88" s="30" t="s">
        <v>74</v>
      </c>
      <c r="B88" s="23">
        <v>6000</v>
      </c>
    </row>
    <row r="89" spans="1:5" x14ac:dyDescent="0.15">
      <c r="A89" s="30" t="s">
        <v>73</v>
      </c>
      <c r="B89" s="23">
        <v>3200</v>
      </c>
    </row>
    <row r="90" spans="1:5" x14ac:dyDescent="0.15">
      <c r="A90" s="34" t="s">
        <v>90</v>
      </c>
      <c r="B90" s="23">
        <v>1500</v>
      </c>
    </row>
    <row r="91" spans="1:5" x14ac:dyDescent="0.15">
      <c r="A91" s="34" t="s">
        <v>90</v>
      </c>
      <c r="B91" s="23">
        <v>300</v>
      </c>
      <c r="E91" s="7">
        <v>-300</v>
      </c>
    </row>
    <row r="92" spans="1:5" x14ac:dyDescent="0.15">
      <c r="A92" s="30" t="s">
        <v>64</v>
      </c>
      <c r="B92" s="24">
        <v>995.2</v>
      </c>
      <c r="D92" s="34" t="s">
        <v>92</v>
      </c>
      <c r="E92" s="11">
        <v>-400</v>
      </c>
    </row>
    <row r="93" spans="1:5" x14ac:dyDescent="0.15">
      <c r="B93" s="23">
        <f>SUM(B83:B92)</f>
        <v>40495.199999999997</v>
      </c>
      <c r="E93" s="16">
        <f>E63+E91+E92+E67</f>
        <v>300</v>
      </c>
    </row>
    <row r="94" spans="1:5" x14ac:dyDescent="0.15">
      <c r="A94" s="30" t="s">
        <v>14</v>
      </c>
      <c r="B94" s="24">
        <v>-29080</v>
      </c>
    </row>
    <row r="95" spans="1:5" x14ac:dyDescent="0.15">
      <c r="A95" s="30"/>
      <c r="B95" s="25">
        <f>B81+B93+B94</f>
        <v>58082.259999999995</v>
      </c>
    </row>
    <row r="96" spans="1:5" x14ac:dyDescent="0.15">
      <c r="A96" s="37" t="s">
        <v>91</v>
      </c>
      <c r="B96" s="38">
        <v>6000</v>
      </c>
    </row>
    <row r="97" spans="1:5" x14ac:dyDescent="0.15">
      <c r="A97" s="37" t="s">
        <v>47</v>
      </c>
      <c r="B97" s="38">
        <v>300</v>
      </c>
      <c r="E97" s="11">
        <v>-300</v>
      </c>
    </row>
    <row r="98" spans="1:5" x14ac:dyDescent="0.15">
      <c r="A98" s="37" t="s">
        <v>98</v>
      </c>
      <c r="B98" s="38">
        <v>131</v>
      </c>
      <c r="E98" s="16">
        <f>SUM(E93:E97)</f>
        <v>0</v>
      </c>
    </row>
    <row r="99" spans="1:5" x14ac:dyDescent="0.15">
      <c r="A99" s="37" t="s">
        <v>96</v>
      </c>
      <c r="B99" s="38">
        <v>-7597</v>
      </c>
    </row>
    <row r="100" spans="1:5" x14ac:dyDescent="0.15">
      <c r="A100" s="37" t="s">
        <v>97</v>
      </c>
      <c r="B100" s="39">
        <v>-903</v>
      </c>
    </row>
    <row r="101" spans="1:5" x14ac:dyDescent="0.15">
      <c r="A101" s="30"/>
      <c r="B101" s="38">
        <f>SUM(B95:B100)</f>
        <v>56013.259999999995</v>
      </c>
    </row>
    <row r="102" spans="1:5" x14ac:dyDescent="0.15">
      <c r="A102" s="30"/>
      <c r="B102" s="38"/>
    </row>
    <row r="103" spans="1:5" x14ac:dyDescent="0.15">
      <c r="B103" s="38"/>
    </row>
    <row r="104" spans="1:5" x14ac:dyDescent="0.15">
      <c r="A104" s="19" t="s">
        <v>25</v>
      </c>
    </row>
    <row r="105" spans="1:5" x14ac:dyDescent="0.15">
      <c r="A105" s="37" t="s">
        <v>67</v>
      </c>
      <c r="B105" s="38">
        <v>50293</v>
      </c>
    </row>
    <row r="106" spans="1:5" x14ac:dyDescent="0.15">
      <c r="A106" s="37" t="s">
        <v>99</v>
      </c>
      <c r="B106" s="23">
        <f>E33</f>
        <v>2409</v>
      </c>
    </row>
    <row r="107" spans="1:5" x14ac:dyDescent="0.15">
      <c r="A107" s="30" t="s">
        <v>68</v>
      </c>
      <c r="B107" s="24">
        <v>0</v>
      </c>
    </row>
    <row r="108" spans="1:5" x14ac:dyDescent="0.15">
      <c r="A108" s="37" t="s">
        <v>100</v>
      </c>
      <c r="B108" s="25">
        <f>SUM(B105:B107)</f>
        <v>52702</v>
      </c>
    </row>
  </sheetData>
  <mergeCells count="1">
    <mergeCell ref="A1:XFD1"/>
  </mergeCells>
  <pageMargins left="0.7" right="0.7" top="0.75" bottom="0.75" header="0.3" footer="0.3"/>
  <pageSetup paperSize="9" scale="80" orientation="portrait" r:id="rId1"/>
  <rowBreaks count="1" manualBreakCount="1">
    <brk id="36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3"/>
  <sheetViews>
    <sheetView tabSelected="1" zoomScaleNormal="100" workbookViewId="0">
      <selection activeCell="A84" sqref="A84"/>
    </sheetView>
  </sheetViews>
  <sheetFormatPr baseColWidth="10" defaultColWidth="9.1640625" defaultRowHeight="13" x14ac:dyDescent="0.15"/>
  <cols>
    <col min="1" max="1" width="34" style="7" customWidth="1"/>
    <col min="2" max="2" width="9.1640625" style="7"/>
    <col min="3" max="3" width="4.83203125" style="7" customWidth="1"/>
    <col min="4" max="4" width="26.5" style="7" customWidth="1"/>
    <col min="5" max="5" width="9.6640625" style="7" bestFit="1" customWidth="1"/>
    <col min="6" max="16384" width="9.1640625" style="7"/>
  </cols>
  <sheetData>
    <row r="1" spans="1:8" x14ac:dyDescent="0.15">
      <c r="A1" s="19" t="s">
        <v>15</v>
      </c>
      <c r="B1" s="10"/>
      <c r="D1" s="26" t="s">
        <v>85</v>
      </c>
      <c r="E1" s="10"/>
    </row>
    <row r="2" spans="1:8" x14ac:dyDescent="0.15">
      <c r="A2" s="9">
        <v>2017</v>
      </c>
      <c r="B2" s="15"/>
      <c r="E2" s="10"/>
    </row>
    <row r="3" spans="1:8" x14ac:dyDescent="0.15">
      <c r="A3" s="9" t="s">
        <v>37</v>
      </c>
      <c r="B3" s="15"/>
      <c r="D3" s="7" t="s">
        <v>23</v>
      </c>
      <c r="E3" s="27">
        <v>3500</v>
      </c>
    </row>
    <row r="4" spans="1:8" x14ac:dyDescent="0.15">
      <c r="A4" s="7" t="s">
        <v>16</v>
      </c>
      <c r="B4" s="16">
        <v>1000</v>
      </c>
      <c r="D4" s="7" t="s">
        <v>17</v>
      </c>
      <c r="E4" s="16">
        <v>-1000</v>
      </c>
    </row>
    <row r="5" spans="1:8" x14ac:dyDescent="0.15">
      <c r="A5" s="7" t="s">
        <v>34</v>
      </c>
      <c r="B5" s="16">
        <v>1000</v>
      </c>
      <c r="E5" s="16"/>
    </row>
    <row r="6" spans="1:8" x14ac:dyDescent="0.15">
      <c r="A6" s="7" t="s">
        <v>26</v>
      </c>
      <c r="B6" s="16">
        <v>5000</v>
      </c>
      <c r="E6" s="10"/>
    </row>
    <row r="7" spans="1:8" x14ac:dyDescent="0.15">
      <c r="A7" s="5" t="s">
        <v>14</v>
      </c>
      <c r="B7" s="17">
        <v>-3426</v>
      </c>
      <c r="D7" s="5" t="s">
        <v>24</v>
      </c>
      <c r="E7" s="12"/>
    </row>
    <row r="8" spans="1:8" x14ac:dyDescent="0.15">
      <c r="B8" s="16">
        <f>SUM(B4:B7)</f>
        <v>3574</v>
      </c>
      <c r="D8" s="7" t="s">
        <v>23</v>
      </c>
      <c r="E8" s="16">
        <f>SUM(E3:E7)</f>
        <v>2500</v>
      </c>
    </row>
    <row r="9" spans="1:8" x14ac:dyDescent="0.15">
      <c r="A9" s="1" t="s">
        <v>38</v>
      </c>
      <c r="B9" s="8"/>
      <c r="D9" s="5"/>
      <c r="E9" s="10"/>
    </row>
    <row r="10" spans="1:8" x14ac:dyDescent="0.15">
      <c r="A10" s="7" t="s">
        <v>16</v>
      </c>
      <c r="B10" s="16">
        <v>400</v>
      </c>
      <c r="D10" s="7" t="s">
        <v>17</v>
      </c>
      <c r="E10" s="27">
        <f>-B10</f>
        <v>-400</v>
      </c>
    </row>
    <row r="11" spans="1:8" x14ac:dyDescent="0.15">
      <c r="A11" s="7" t="s">
        <v>18</v>
      </c>
      <c r="B11" s="16">
        <v>15000</v>
      </c>
      <c r="D11" s="5"/>
      <c r="E11" s="6"/>
    </row>
    <row r="12" spans="1:8" x14ac:dyDescent="0.15">
      <c r="A12" s="7" t="s">
        <v>19</v>
      </c>
      <c r="B12" s="16">
        <v>5000</v>
      </c>
      <c r="D12" s="5"/>
      <c r="E12" s="6"/>
    </row>
    <row r="13" spans="1:8" x14ac:dyDescent="0.15">
      <c r="A13" s="7" t="s">
        <v>27</v>
      </c>
      <c r="B13" s="16">
        <v>150</v>
      </c>
      <c r="D13" s="5"/>
      <c r="E13" s="6"/>
      <c r="H13" s="16"/>
    </row>
    <row r="14" spans="1:8" x14ac:dyDescent="0.15">
      <c r="A14" s="7" t="s">
        <v>32</v>
      </c>
      <c r="B14" s="16">
        <v>-3787</v>
      </c>
      <c r="D14" s="5"/>
      <c r="E14" s="6"/>
    </row>
    <row r="15" spans="1:8" x14ac:dyDescent="0.15">
      <c r="A15" s="7" t="s">
        <v>33</v>
      </c>
      <c r="B15" s="17">
        <v>-161</v>
      </c>
      <c r="D15" s="5"/>
      <c r="E15" s="10"/>
    </row>
    <row r="16" spans="1:8" x14ac:dyDescent="0.15">
      <c r="B16" s="16">
        <f>SUM(B10:B15)</f>
        <v>16602</v>
      </c>
      <c r="D16" s="5"/>
      <c r="E16" s="10"/>
    </row>
    <row r="17" spans="1:5" x14ac:dyDescent="0.15">
      <c r="B17" s="16"/>
      <c r="D17" s="5" t="s">
        <v>24</v>
      </c>
      <c r="E17" s="12"/>
    </row>
    <row r="18" spans="1:5" x14ac:dyDescent="0.15">
      <c r="A18" s="7" t="s">
        <v>20</v>
      </c>
      <c r="B18" s="18">
        <f>B16+B8</f>
        <v>20176</v>
      </c>
      <c r="D18" s="7" t="s">
        <v>23</v>
      </c>
      <c r="E18" s="16">
        <f>SUM(E8:E17)</f>
        <v>2100</v>
      </c>
    </row>
    <row r="19" spans="1:5" x14ac:dyDescent="0.15">
      <c r="A19" s="9">
        <v>2019</v>
      </c>
    </row>
    <row r="20" spans="1:5" x14ac:dyDescent="0.15">
      <c r="A20" s="7" t="s">
        <v>28</v>
      </c>
      <c r="B20" s="23">
        <v>5000</v>
      </c>
    </row>
    <row r="21" spans="1:5" x14ac:dyDescent="0.15">
      <c r="A21" s="7" t="s">
        <v>16</v>
      </c>
      <c r="B21" s="23">
        <v>700</v>
      </c>
      <c r="D21" s="7" t="s">
        <v>17</v>
      </c>
      <c r="E21" s="23">
        <f>-B21</f>
        <v>-700</v>
      </c>
    </row>
    <row r="22" spans="1:5" x14ac:dyDescent="0.15">
      <c r="A22" s="7" t="s">
        <v>31</v>
      </c>
      <c r="B22" s="23">
        <v>15000</v>
      </c>
    </row>
    <row r="23" spans="1:5" x14ac:dyDescent="0.15">
      <c r="A23" s="7" t="s">
        <v>29</v>
      </c>
      <c r="B23" s="23">
        <v>-31805.94</v>
      </c>
    </row>
    <row r="24" spans="1:5" x14ac:dyDescent="0.15">
      <c r="A24" s="7" t="s">
        <v>30</v>
      </c>
      <c r="B24" s="23">
        <v>-3146</v>
      </c>
    </row>
    <row r="27" spans="1:5" x14ac:dyDescent="0.15">
      <c r="B27" s="11"/>
    </row>
    <row r="28" spans="1:5" x14ac:dyDescent="0.15">
      <c r="B28" s="23">
        <f>SUM(B20:B27)</f>
        <v>-14251.939999999999</v>
      </c>
    </row>
    <row r="30" spans="1:5" x14ac:dyDescent="0.15">
      <c r="A30" s="7" t="s">
        <v>20</v>
      </c>
      <c r="B30" s="25">
        <f>B28+B18</f>
        <v>5924.0600000000013</v>
      </c>
    </row>
    <row r="31" spans="1:5" x14ac:dyDescent="0.15">
      <c r="B31" s="25"/>
      <c r="E31" s="16"/>
    </row>
    <row r="32" spans="1:5" x14ac:dyDescent="0.15">
      <c r="A32" s="9" t="s">
        <v>39</v>
      </c>
    </row>
    <row r="33" spans="1:5" x14ac:dyDescent="0.15">
      <c r="A33" s="7" t="s">
        <v>35</v>
      </c>
      <c r="B33" s="7">
        <v>-217</v>
      </c>
    </row>
    <row r="34" spans="1:5" x14ac:dyDescent="0.15">
      <c r="A34" s="7" t="s">
        <v>27</v>
      </c>
      <c r="B34" s="7">
        <v>105</v>
      </c>
    </row>
    <row r="35" spans="1:5" x14ac:dyDescent="0.15">
      <c r="A35" s="7" t="s">
        <v>36</v>
      </c>
      <c r="B35" s="24">
        <v>3000</v>
      </c>
      <c r="D35" s="5" t="s">
        <v>24</v>
      </c>
      <c r="E35" s="12"/>
    </row>
    <row r="36" spans="1:5" x14ac:dyDescent="0.15">
      <c r="B36" s="25">
        <f>SUM(B30:B35)</f>
        <v>8812.0600000000013</v>
      </c>
      <c r="D36" s="7" t="s">
        <v>23</v>
      </c>
      <c r="E36" s="16">
        <f>SUM(E18:E35)</f>
        <v>1400</v>
      </c>
    </row>
    <row r="38" spans="1:5" x14ac:dyDescent="0.15">
      <c r="A38" s="9">
        <v>2020</v>
      </c>
    </row>
    <row r="39" spans="1:5" x14ac:dyDescent="0.15">
      <c r="A39" s="7" t="s">
        <v>43</v>
      </c>
      <c r="B39" s="23">
        <v>-815.4</v>
      </c>
    </row>
    <row r="40" spans="1:5" x14ac:dyDescent="0.15">
      <c r="A40" s="7" t="s">
        <v>44</v>
      </c>
      <c r="B40" s="23">
        <v>3000</v>
      </c>
    </row>
    <row r="41" spans="1:5" x14ac:dyDescent="0.15">
      <c r="A41" s="7" t="s">
        <v>45</v>
      </c>
      <c r="B41" s="23">
        <v>2462.35</v>
      </c>
    </row>
    <row r="42" spans="1:5" x14ac:dyDescent="0.15">
      <c r="A42" s="7" t="s">
        <v>46</v>
      </c>
      <c r="B42" s="23">
        <v>3000</v>
      </c>
    </row>
    <row r="43" spans="1:5" x14ac:dyDescent="0.15">
      <c r="A43" s="7" t="s">
        <v>47</v>
      </c>
      <c r="B43" s="23">
        <v>400</v>
      </c>
      <c r="D43" s="7" t="s">
        <v>47</v>
      </c>
      <c r="E43" s="11">
        <v>-400</v>
      </c>
    </row>
    <row r="44" spans="1:5" x14ac:dyDescent="0.15">
      <c r="A44" s="7" t="s">
        <v>48</v>
      </c>
      <c r="B44" s="23">
        <v>-22349</v>
      </c>
      <c r="E44" s="16">
        <f>SUM(E36:E43)</f>
        <v>1000</v>
      </c>
    </row>
    <row r="45" spans="1:5" x14ac:dyDescent="0.15">
      <c r="A45" s="7" t="s">
        <v>49</v>
      </c>
      <c r="B45" s="23">
        <v>3000</v>
      </c>
    </row>
    <row r="46" spans="1:5" x14ac:dyDescent="0.15">
      <c r="A46" s="7" t="s">
        <v>50</v>
      </c>
      <c r="B46" s="7">
        <v>-70</v>
      </c>
    </row>
    <row r="47" spans="1:5" x14ac:dyDescent="0.15">
      <c r="A47" s="7" t="s">
        <v>51</v>
      </c>
      <c r="B47" s="23">
        <v>6000</v>
      </c>
    </row>
    <row r="48" spans="1:5" x14ac:dyDescent="0.15">
      <c r="A48" s="7" t="s">
        <v>52</v>
      </c>
      <c r="B48" s="29" t="s">
        <v>53</v>
      </c>
      <c r="D48" s="7" t="s">
        <v>62</v>
      </c>
      <c r="E48" s="28"/>
    </row>
    <row r="49" spans="1:11" x14ac:dyDescent="0.15">
      <c r="A49" s="7" t="s">
        <v>54</v>
      </c>
      <c r="B49" s="23">
        <v>5000</v>
      </c>
    </row>
    <row r="50" spans="1:11" x14ac:dyDescent="0.15">
      <c r="A50" s="7" t="s">
        <v>55</v>
      </c>
      <c r="B50" s="23">
        <v>3000</v>
      </c>
    </row>
    <row r="51" spans="1:11" x14ac:dyDescent="0.15">
      <c r="A51" s="7" t="s">
        <v>56</v>
      </c>
      <c r="B51" s="23">
        <v>13000</v>
      </c>
    </row>
    <row r="52" spans="1:11" x14ac:dyDescent="0.15">
      <c r="A52" s="7" t="s">
        <v>57</v>
      </c>
      <c r="B52" s="23">
        <v>15000</v>
      </c>
    </row>
    <row r="53" spans="1:11" x14ac:dyDescent="0.15">
      <c r="A53" s="7" t="s">
        <v>58</v>
      </c>
      <c r="B53" s="23">
        <v>3000</v>
      </c>
    </row>
    <row r="54" spans="1:11" x14ac:dyDescent="0.15">
      <c r="A54" s="7" t="s">
        <v>60</v>
      </c>
      <c r="B54" s="23">
        <v>1500</v>
      </c>
    </row>
    <row r="55" spans="1:11" x14ac:dyDescent="0.15">
      <c r="A55" s="7" t="s">
        <v>59</v>
      </c>
      <c r="B55" s="23">
        <v>3000</v>
      </c>
    </row>
    <row r="56" spans="1:11" x14ac:dyDescent="0.15">
      <c r="A56" s="7" t="s">
        <v>61</v>
      </c>
      <c r="B56" s="11">
        <v>-273</v>
      </c>
    </row>
    <row r="57" spans="1:11" x14ac:dyDescent="0.15">
      <c r="B57" s="25">
        <f>SUM(B36:B56)</f>
        <v>46667.01</v>
      </c>
    </row>
    <row r="60" spans="1:11" x14ac:dyDescent="0.15">
      <c r="A60" s="9" t="s">
        <v>84</v>
      </c>
      <c r="B60" s="25">
        <v>46667</v>
      </c>
    </row>
    <row r="61" spans="1:11" x14ac:dyDescent="0.15">
      <c r="A61" s="9">
        <v>2021</v>
      </c>
      <c r="B61" s="23"/>
    </row>
    <row r="62" spans="1:11" x14ac:dyDescent="0.15">
      <c r="A62" s="30" t="s">
        <v>69</v>
      </c>
      <c r="B62" s="23">
        <v>6000</v>
      </c>
    </row>
    <row r="63" spans="1:11" x14ac:dyDescent="0.15">
      <c r="A63" s="30" t="s">
        <v>70</v>
      </c>
      <c r="B63" s="23">
        <v>3000</v>
      </c>
      <c r="H63" s="30"/>
      <c r="J63" s="30"/>
      <c r="K63" s="30"/>
    </row>
    <row r="64" spans="1:11" x14ac:dyDescent="0.15">
      <c r="A64" s="30" t="s">
        <v>71</v>
      </c>
      <c r="B64" s="23">
        <v>13500</v>
      </c>
    </row>
    <row r="65" spans="1:5" x14ac:dyDescent="0.15">
      <c r="A65" s="30" t="s">
        <v>72</v>
      </c>
      <c r="B65" s="23">
        <v>3000</v>
      </c>
    </row>
    <row r="66" spans="1:5" x14ac:dyDescent="0.15">
      <c r="A66" s="33" t="s">
        <v>86</v>
      </c>
      <c r="B66" s="23">
        <v>3000</v>
      </c>
    </row>
    <row r="67" spans="1:5" x14ac:dyDescent="0.15">
      <c r="A67" s="30" t="s">
        <v>74</v>
      </c>
      <c r="B67" s="23">
        <v>6000</v>
      </c>
    </row>
    <row r="68" spans="1:5" x14ac:dyDescent="0.15">
      <c r="A68" s="30" t="s">
        <v>73</v>
      </c>
      <c r="B68" s="23">
        <v>3200</v>
      </c>
    </row>
    <row r="69" spans="1:5" x14ac:dyDescent="0.15">
      <c r="A69" s="30" t="s">
        <v>75</v>
      </c>
      <c r="B69" s="23">
        <v>1500</v>
      </c>
    </row>
    <row r="70" spans="1:5" x14ac:dyDescent="0.15">
      <c r="A70" s="30" t="s">
        <v>76</v>
      </c>
      <c r="B70" s="23">
        <v>300</v>
      </c>
      <c r="D70" s="30" t="s">
        <v>47</v>
      </c>
      <c r="E70" s="7">
        <v>-300</v>
      </c>
    </row>
    <row r="71" spans="1:5" x14ac:dyDescent="0.15">
      <c r="A71" s="30" t="s">
        <v>64</v>
      </c>
      <c r="B71" s="24">
        <v>995.2</v>
      </c>
    </row>
    <row r="72" spans="1:5" x14ac:dyDescent="0.15">
      <c r="B72" s="23">
        <f>SUM(B62:B71)</f>
        <v>40495.199999999997</v>
      </c>
    </row>
    <row r="73" spans="1:5" x14ac:dyDescent="0.15">
      <c r="A73" s="32" t="s">
        <v>14</v>
      </c>
      <c r="B73" s="23"/>
      <c r="D73" s="30" t="s">
        <v>77</v>
      </c>
      <c r="E73" s="7">
        <v>-400</v>
      </c>
    </row>
    <row r="74" spans="1:5" x14ac:dyDescent="0.15">
      <c r="A74" s="30" t="s">
        <v>79</v>
      </c>
      <c r="B74" s="31">
        <v>19499</v>
      </c>
    </row>
    <row r="75" spans="1:5" x14ac:dyDescent="0.15">
      <c r="A75" s="30" t="s">
        <v>80</v>
      </c>
      <c r="B75" s="23">
        <v>5058</v>
      </c>
    </row>
    <row r="76" spans="1:5" x14ac:dyDescent="0.15">
      <c r="A76" s="30" t="s">
        <v>81</v>
      </c>
      <c r="B76" s="23">
        <v>952</v>
      </c>
    </row>
    <row r="77" spans="1:5" x14ac:dyDescent="0.15">
      <c r="A77" s="33" t="s">
        <v>87</v>
      </c>
      <c r="B77" s="23">
        <v>3366</v>
      </c>
    </row>
    <row r="78" spans="1:5" x14ac:dyDescent="0.15">
      <c r="A78" s="30" t="s">
        <v>11</v>
      </c>
      <c r="B78" s="24">
        <v>205</v>
      </c>
      <c r="E78" s="11"/>
    </row>
    <row r="79" spans="1:5" x14ac:dyDescent="0.15">
      <c r="B79" s="23">
        <f>SUM(B74:B78)</f>
        <v>29080</v>
      </c>
      <c r="E79" s="16">
        <f>SUM(E44:E78)</f>
        <v>300</v>
      </c>
    </row>
    <row r="81" spans="1:2" x14ac:dyDescent="0.15">
      <c r="A81" s="30" t="s">
        <v>83</v>
      </c>
      <c r="B81" s="23">
        <f>B72-B79</f>
        <v>11415.199999999997</v>
      </c>
    </row>
    <row r="83" spans="1:2" x14ac:dyDescent="0.15">
      <c r="A83" s="9" t="s">
        <v>82</v>
      </c>
      <c r="B83" s="25">
        <f>B81+B57</f>
        <v>58082.21</v>
      </c>
    </row>
  </sheetData>
  <pageMargins left="0.7" right="0.7" top="0.75" bottom="0.75" header="0.3" footer="0.3"/>
  <pageSetup paperSize="9" orientation="portrait" r:id="rId1"/>
  <rowBreaks count="1" manualBreakCount="1">
    <brk id="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</vt:lpstr>
      <vt:lpstr>gewelf 2021</vt:lpstr>
      <vt:lpstr>'2021'!Print_Area</vt:lpstr>
    </vt:vector>
  </TitlesOfParts>
  <Company>Flynth adviseurs en accountants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G2034</dc:creator>
  <cp:lastModifiedBy>Drs. Paul Hulsman</cp:lastModifiedBy>
  <cp:lastPrinted>2023-05-27T13:41:52Z</cp:lastPrinted>
  <dcterms:created xsi:type="dcterms:W3CDTF">2014-08-27T10:08:37Z</dcterms:created>
  <dcterms:modified xsi:type="dcterms:W3CDTF">2023-08-28T12:30:14Z</dcterms:modified>
</cp:coreProperties>
</file>